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ИНФО\Проекты\САЙТ\Материалы для сайта\Финмодели КСФ\"/>
    </mc:Choice>
  </mc:AlternateContent>
  <bookViews>
    <workbookView xWindow="0" yWindow="75" windowWidth="28755" windowHeight="12600" tabRatio="399"/>
  </bookViews>
  <sheets>
    <sheet name="Свиноферма" sheetId="4" r:id="rId1"/>
  </sheets>
  <calcPr calcId="152511"/>
</workbook>
</file>

<file path=xl/calcChain.xml><?xml version="1.0" encoding="utf-8"?>
<calcChain xmlns="http://schemas.openxmlformats.org/spreadsheetml/2006/main">
  <c r="D24" i="4" l="1"/>
  <c r="E24" i="4"/>
  <c r="F24" i="4"/>
  <c r="G24" i="4"/>
  <c r="H24" i="4"/>
  <c r="D25" i="4"/>
  <c r="E25" i="4"/>
  <c r="F25" i="4"/>
  <c r="G25" i="4"/>
  <c r="H25" i="4"/>
  <c r="D26" i="4"/>
  <c r="E26" i="4"/>
  <c r="F26" i="4"/>
  <c r="G26" i="4"/>
  <c r="H26" i="4"/>
  <c r="D27" i="4"/>
  <c r="E27" i="4"/>
  <c r="F27" i="4"/>
  <c r="G27" i="4"/>
  <c r="H27" i="4"/>
  <c r="D28" i="4"/>
  <c r="E28" i="4"/>
  <c r="F28" i="4"/>
  <c r="G28" i="4"/>
  <c r="H28" i="4"/>
  <c r="D30" i="4"/>
  <c r="E30" i="4"/>
  <c r="F30" i="4"/>
  <c r="G30" i="4"/>
  <c r="H30" i="4"/>
  <c r="D31" i="4"/>
  <c r="E31" i="4"/>
  <c r="F31" i="4"/>
  <c r="G31" i="4"/>
  <c r="H31" i="4"/>
  <c r="D32" i="4"/>
  <c r="E32" i="4"/>
  <c r="F32" i="4"/>
  <c r="G32" i="4"/>
  <c r="H32" i="4"/>
  <c r="C25" i="4"/>
  <c r="C26" i="4"/>
  <c r="C27" i="4"/>
  <c r="C28" i="4"/>
  <c r="C30" i="4"/>
  <c r="C31" i="4"/>
  <c r="C32" i="4"/>
  <c r="C24" i="4"/>
  <c r="D14" i="4"/>
  <c r="E14" i="4"/>
  <c r="F14" i="4"/>
  <c r="G14" i="4"/>
  <c r="H14" i="4"/>
  <c r="D15" i="4"/>
  <c r="E15" i="4"/>
  <c r="F15" i="4"/>
  <c r="G15" i="4"/>
  <c r="H15" i="4"/>
  <c r="D16" i="4"/>
  <c r="E16" i="4"/>
  <c r="F16" i="4"/>
  <c r="G16" i="4"/>
  <c r="H16" i="4"/>
  <c r="D17" i="4"/>
  <c r="E17" i="4"/>
  <c r="F17" i="4"/>
  <c r="G17" i="4"/>
  <c r="H17" i="4"/>
  <c r="D18" i="4"/>
  <c r="E18" i="4"/>
  <c r="F18" i="4"/>
  <c r="G18" i="4"/>
  <c r="H18" i="4"/>
  <c r="D20" i="4"/>
  <c r="E20" i="4"/>
  <c r="F20" i="4"/>
  <c r="G20" i="4"/>
  <c r="H20" i="4"/>
  <c r="D21" i="4"/>
  <c r="E21" i="4"/>
  <c r="F21" i="4"/>
  <c r="G21" i="4"/>
  <c r="H21" i="4"/>
  <c r="D22" i="4"/>
  <c r="E22" i="4"/>
  <c r="F22" i="4"/>
  <c r="G22" i="4"/>
  <c r="H22" i="4"/>
  <c r="C15" i="4"/>
  <c r="C16" i="4"/>
  <c r="C17" i="4"/>
  <c r="C18" i="4"/>
  <c r="C20" i="4"/>
  <c r="C21" i="4"/>
  <c r="C22" i="4"/>
  <c r="C14" i="4"/>
  <c r="G23" i="4"/>
  <c r="F23" i="4"/>
  <c r="D5" i="4"/>
  <c r="D35" i="4"/>
  <c r="E35" i="4"/>
  <c r="F35" i="4"/>
  <c r="G35" i="4"/>
  <c r="H35" i="4"/>
  <c r="C35" i="4"/>
  <c r="F5" i="4"/>
  <c r="G5" i="4"/>
  <c r="H5" i="4"/>
  <c r="C5" i="4"/>
  <c r="E5" i="4"/>
  <c r="B29" i="4"/>
  <c r="D29" i="4" s="1"/>
  <c r="B19" i="4"/>
  <c r="E19" i="4" s="1"/>
  <c r="B23" i="4"/>
  <c r="B13" i="4"/>
  <c r="C19" i="4" l="1"/>
  <c r="H19" i="4"/>
  <c r="D19" i="4"/>
  <c r="D13" i="4" s="1"/>
  <c r="D12" i="4" s="1"/>
  <c r="H23" i="4"/>
  <c r="D23" i="4"/>
  <c r="E23" i="4"/>
  <c r="F19" i="4"/>
  <c r="C29" i="4"/>
  <c r="C13" i="4"/>
  <c r="G19" i="4"/>
  <c r="C23" i="4"/>
  <c r="G29" i="4"/>
  <c r="E29" i="4"/>
  <c r="H29" i="4"/>
  <c r="F29" i="4"/>
  <c r="F13" i="4"/>
  <c r="F12" i="4" s="1"/>
  <c r="F4" i="4" s="1"/>
  <c r="F37" i="4" s="1"/>
  <c r="E13" i="4"/>
  <c r="B12" i="4"/>
  <c r="C12" i="4" l="1"/>
  <c r="C4" i="4" s="1"/>
  <c r="C37" i="4" s="1"/>
  <c r="C41" i="4" s="1"/>
  <c r="F41" i="4"/>
  <c r="F38" i="4"/>
  <c r="E12" i="4"/>
  <c r="H13" i="4"/>
  <c r="H12" i="4" s="1"/>
  <c r="H4" i="4" s="1"/>
  <c r="H37" i="4" s="1"/>
  <c r="G13" i="4"/>
  <c r="G12" i="4" s="1"/>
  <c r="G4" i="4" s="1"/>
  <c r="G37" i="4" s="1"/>
  <c r="H41" i="4" l="1"/>
  <c r="H38" i="4"/>
  <c r="G41" i="4"/>
  <c r="G38" i="4"/>
  <c r="E4" i="4"/>
  <c r="E37" i="4" s="1"/>
  <c r="D4" i="4"/>
  <c r="B36" i="4"/>
  <c r="E38" i="4" l="1"/>
  <c r="E41" i="4"/>
  <c r="D37" i="4"/>
  <c r="D41" i="4" s="1"/>
  <c r="C38" i="4"/>
  <c r="C40" i="4" s="1"/>
  <c r="D38" i="4" l="1"/>
  <c r="D40" i="4" s="1"/>
  <c r="E40" i="4" l="1"/>
  <c r="F40" i="4" l="1"/>
  <c r="G40" i="4" l="1"/>
  <c r="H40" i="4" l="1"/>
</calcChain>
</file>

<file path=xl/sharedStrings.xml><?xml version="1.0" encoding="utf-8"?>
<sst xmlns="http://schemas.openxmlformats.org/spreadsheetml/2006/main" count="53" uniqueCount="48">
  <si>
    <t xml:space="preserve">1 год </t>
  </si>
  <si>
    <t>2 год</t>
  </si>
  <si>
    <t>3 год</t>
  </si>
  <si>
    <t>Расходы</t>
  </si>
  <si>
    <t>тыс.руб</t>
  </si>
  <si>
    <t>Объем реализации продукции, (тонн)</t>
  </si>
  <si>
    <t>Цена реализованной тонны, т.р.</t>
  </si>
  <si>
    <t>Доход (выручка от реализации) т.р.</t>
  </si>
  <si>
    <t>Период</t>
  </si>
  <si>
    <t>Операционные расходы</t>
  </si>
  <si>
    <t>Инвестиционные расходы</t>
  </si>
  <si>
    <t>Прибыль до НО</t>
  </si>
  <si>
    <t>Обязательное страхование</t>
  </si>
  <si>
    <t>ЕСХН (6%)</t>
  </si>
  <si>
    <t>Показатели из расчета на 300-350 голов</t>
  </si>
  <si>
    <t>Корма</t>
  </si>
  <si>
    <t>Электроэнергия</t>
  </si>
  <si>
    <t>Заработная плата сотрудников</t>
  </si>
  <si>
    <t>Налоги с ФОТ</t>
  </si>
  <si>
    <t>Страхование животных</t>
  </si>
  <si>
    <t>Здания, сооружения</t>
  </si>
  <si>
    <t>Земельный участок 150 соток</t>
  </si>
  <si>
    <t>Зернохранилище (вместимость 120 тонн), размеры 25*25=625 м2</t>
  </si>
  <si>
    <t>Сеновал</t>
  </si>
  <si>
    <t>Мастерская для хранения инвентаря</t>
  </si>
  <si>
    <t>Скважина для питьевой воды</t>
  </si>
  <si>
    <t>Бурение скважины 2500 за метр, глубина 130 м</t>
  </si>
  <si>
    <t>Промывка и откачка</t>
  </si>
  <si>
    <t>Оборудование</t>
  </si>
  <si>
    <t>Техника, инвентарь</t>
  </si>
  <si>
    <t>Зернодробилка</t>
  </si>
  <si>
    <t>Кормушка 10 шт * 20800 руб</t>
  </si>
  <si>
    <t>Поилка 10 шт * 17000 руб</t>
  </si>
  <si>
    <t>Грузовик ЗИЛ-130 или ГАЗ-53</t>
  </si>
  <si>
    <t>Трактор Т-40 или Т-25</t>
  </si>
  <si>
    <t>Животные</t>
  </si>
  <si>
    <t>Поросята 300 шт</t>
  </si>
  <si>
    <t>Свиноматки 20 шт</t>
  </si>
  <si>
    <t>Хряки 2 шт</t>
  </si>
  <si>
    <t>Свинарник 1280 м2</t>
  </si>
  <si>
    <t>4 год</t>
  </si>
  <si>
    <t>5 год</t>
  </si>
  <si>
    <t>6 год</t>
  </si>
  <si>
    <t>Средства полученной поддержки АНО КСФ и МСХ ХК</t>
  </si>
  <si>
    <t>Стоимость ветеринарных обследований (535 руб 1 голова)</t>
  </si>
  <si>
    <t>Чистая прибыль (нарастающим итогом)</t>
  </si>
  <si>
    <t>Рентабельность%</t>
  </si>
  <si>
    <t>Инвестиции в проекте окупятся через 6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</si>
</sst>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 wrapText="1" indent="1"/>
    </xf>
    <xf numFmtId="10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5" xfId="0" applyFont="1" applyBorder="1"/>
    <xf numFmtId="0" fontId="0" fillId="0" borderId="5" xfId="0" applyFill="1" applyBorder="1" applyAlignment="1">
      <alignment horizontal="left" wrapText="1" indent="1"/>
    </xf>
    <xf numFmtId="0" fontId="0" fillId="0" borderId="5" xfId="0" applyFill="1" applyBorder="1" applyAlignment="1">
      <alignment horizontal="left" wrapText="1" indent="3"/>
    </xf>
    <xf numFmtId="164" fontId="1" fillId="0" borderId="3" xfId="0" applyNumberFormat="1" applyFon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3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2" xfId="0" applyFill="1" applyBorder="1" applyAlignment="1">
      <alignment horizontal="left" wrapText="1" indent="1"/>
    </xf>
    <xf numFmtId="0" fontId="0" fillId="0" borderId="3" xfId="0" applyFill="1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zoomScaleNormal="100" workbookViewId="0">
      <selection activeCell="A14" sqref="A14"/>
    </sheetView>
  </sheetViews>
  <sheetFormatPr defaultRowHeight="15" x14ac:dyDescent="0.25"/>
  <cols>
    <col min="1" max="1" width="57.5703125" customWidth="1"/>
    <col min="2" max="2" width="12.42578125" customWidth="1"/>
    <col min="3" max="3" width="15.85546875" customWidth="1"/>
    <col min="4" max="4" width="16.140625" customWidth="1"/>
    <col min="5" max="5" width="12.85546875" customWidth="1"/>
    <col min="6" max="6" width="13.28515625" customWidth="1"/>
    <col min="7" max="7" width="15.28515625" customWidth="1"/>
    <col min="8" max="8" width="15.5703125" customWidth="1"/>
  </cols>
  <sheetData>
    <row r="2" spans="1:8" x14ac:dyDescent="0.25">
      <c r="A2" s="26" t="s">
        <v>8</v>
      </c>
      <c r="B2" s="27"/>
      <c r="C2" s="6" t="s">
        <v>0</v>
      </c>
      <c r="D2" s="6" t="s">
        <v>1</v>
      </c>
      <c r="E2" s="6" t="s">
        <v>2</v>
      </c>
      <c r="F2" s="6" t="s">
        <v>40</v>
      </c>
      <c r="G2" s="6" t="s">
        <v>41</v>
      </c>
      <c r="H2" s="6" t="s">
        <v>42</v>
      </c>
    </row>
    <row r="3" spans="1:8" x14ac:dyDescent="0.25">
      <c r="A3" s="26" t="s">
        <v>14</v>
      </c>
      <c r="B3" s="27"/>
      <c r="C3" s="5" t="s">
        <v>4</v>
      </c>
      <c r="D3" s="5" t="s">
        <v>4</v>
      </c>
      <c r="E3" s="5" t="s">
        <v>4</v>
      </c>
      <c r="F3" s="5" t="s">
        <v>4</v>
      </c>
      <c r="G3" s="5" t="s">
        <v>4</v>
      </c>
      <c r="H3" s="5" t="s">
        <v>4</v>
      </c>
    </row>
    <row r="4" spans="1:8" x14ac:dyDescent="0.25">
      <c r="A4" s="26" t="s">
        <v>3</v>
      </c>
      <c r="B4" s="27"/>
      <c r="C4" s="2">
        <f>C5+C12</f>
        <v>5978.0233333333335</v>
      </c>
      <c r="D4" s="2">
        <f>D5+D12</f>
        <v>6469.8833333333332</v>
      </c>
      <c r="E4" s="2">
        <f>E5+E12</f>
        <v>6469.8833333333332</v>
      </c>
      <c r="F4" s="2">
        <f t="shared" ref="F4:H4" si="0">F5+F12</f>
        <v>6469.8833333333332</v>
      </c>
      <c r="G4" s="2">
        <f t="shared" si="0"/>
        <v>6469.8833333333332</v>
      </c>
      <c r="H4" s="2">
        <f t="shared" si="0"/>
        <v>6469.8833333333332</v>
      </c>
    </row>
    <row r="5" spans="1:8" x14ac:dyDescent="0.25">
      <c r="A5" s="28" t="s">
        <v>9</v>
      </c>
      <c r="B5" s="29"/>
      <c r="C5" s="2">
        <f>SUM(C6:C11)</f>
        <v>4602.1400000000003</v>
      </c>
      <c r="D5" s="2">
        <f>SUM(D6:D10)</f>
        <v>5094</v>
      </c>
      <c r="E5" s="2">
        <f t="shared" ref="E5" si="1">SUM(E6:E10)</f>
        <v>5094</v>
      </c>
      <c r="F5" s="2">
        <f t="shared" ref="F5" si="2">SUM(F6:F10)</f>
        <v>5094</v>
      </c>
      <c r="G5" s="2">
        <f t="shared" ref="G5" si="3">SUM(G6:G10)</f>
        <v>5094</v>
      </c>
      <c r="H5" s="2">
        <f t="shared" ref="H5" si="4">SUM(H6:H10)</f>
        <v>5094</v>
      </c>
    </row>
    <row r="6" spans="1:8" x14ac:dyDescent="0.25">
      <c r="A6" s="30" t="s">
        <v>15</v>
      </c>
      <c r="B6" s="31"/>
      <c r="C6" s="3">
        <v>2463</v>
      </c>
      <c r="D6" s="3">
        <v>3142</v>
      </c>
      <c r="E6" s="3">
        <v>3142</v>
      </c>
      <c r="F6" s="3">
        <v>3142</v>
      </c>
      <c r="G6" s="3">
        <v>3142</v>
      </c>
      <c r="H6" s="3">
        <v>3142</v>
      </c>
    </row>
    <row r="7" spans="1:8" x14ac:dyDescent="0.25">
      <c r="A7" s="30" t="s">
        <v>16</v>
      </c>
      <c r="B7" s="31"/>
      <c r="C7" s="3">
        <v>54</v>
      </c>
      <c r="D7" s="3">
        <v>54</v>
      </c>
      <c r="E7" s="3">
        <v>54</v>
      </c>
      <c r="F7" s="3">
        <v>54</v>
      </c>
      <c r="G7" s="3">
        <v>54</v>
      </c>
      <c r="H7" s="3">
        <v>54</v>
      </c>
    </row>
    <row r="8" spans="1:8" x14ac:dyDescent="0.25">
      <c r="A8" s="32" t="s">
        <v>17</v>
      </c>
      <c r="B8" s="33"/>
      <c r="C8" s="3">
        <v>1200</v>
      </c>
      <c r="D8" s="3">
        <v>1200</v>
      </c>
      <c r="E8" s="3">
        <v>1200</v>
      </c>
      <c r="F8" s="3">
        <v>1200</v>
      </c>
      <c r="G8" s="3">
        <v>1200</v>
      </c>
      <c r="H8" s="3">
        <v>1200</v>
      </c>
    </row>
    <row r="9" spans="1:8" x14ac:dyDescent="0.25">
      <c r="A9" s="32" t="s">
        <v>18</v>
      </c>
      <c r="B9" s="33"/>
      <c r="C9" s="3">
        <v>595.89</v>
      </c>
      <c r="D9" s="3">
        <v>596</v>
      </c>
      <c r="E9" s="3">
        <v>596</v>
      </c>
      <c r="F9" s="3">
        <v>596</v>
      </c>
      <c r="G9" s="3">
        <v>596</v>
      </c>
      <c r="H9" s="3">
        <v>596</v>
      </c>
    </row>
    <row r="10" spans="1:8" x14ac:dyDescent="0.25">
      <c r="A10" s="24" t="s">
        <v>19</v>
      </c>
      <c r="B10" s="25"/>
      <c r="C10" s="3">
        <v>102</v>
      </c>
      <c r="D10" s="3">
        <v>102</v>
      </c>
      <c r="E10" s="3">
        <v>102</v>
      </c>
      <c r="F10" s="3">
        <v>102</v>
      </c>
      <c r="G10" s="3">
        <v>102</v>
      </c>
      <c r="H10" s="3">
        <v>102</v>
      </c>
    </row>
    <row r="11" spans="1:8" x14ac:dyDescent="0.25">
      <c r="A11" s="24" t="s">
        <v>44</v>
      </c>
      <c r="B11" s="25"/>
      <c r="C11" s="3">
        <v>187.25</v>
      </c>
      <c r="D11" s="3">
        <v>214</v>
      </c>
      <c r="E11" s="3">
        <v>214</v>
      </c>
      <c r="F11" s="3">
        <v>214</v>
      </c>
      <c r="G11" s="3">
        <v>214</v>
      </c>
      <c r="H11" s="3">
        <v>214</v>
      </c>
    </row>
    <row r="12" spans="1:8" x14ac:dyDescent="0.25">
      <c r="A12" s="15" t="s">
        <v>10</v>
      </c>
      <c r="B12" s="19">
        <f>B13+B23+B29</f>
        <v>8255.2999999999993</v>
      </c>
      <c r="C12" s="2">
        <f t="shared" ref="C12:H12" si="5">C13+C23+C29</f>
        <v>1375.8833333333332</v>
      </c>
      <c r="D12" s="2">
        <f t="shared" si="5"/>
        <v>1375.8833333333332</v>
      </c>
      <c r="E12" s="2">
        <f t="shared" si="5"/>
        <v>1375.8833333333332</v>
      </c>
      <c r="F12" s="2">
        <f t="shared" si="5"/>
        <v>1375.8833333333332</v>
      </c>
      <c r="G12" s="2">
        <f t="shared" si="5"/>
        <v>1375.8833333333332</v>
      </c>
      <c r="H12" s="2">
        <f t="shared" si="5"/>
        <v>1375.8833333333332</v>
      </c>
    </row>
    <row r="13" spans="1:8" x14ac:dyDescent="0.25">
      <c r="A13" s="16" t="s">
        <v>20</v>
      </c>
      <c r="B13" s="19">
        <f>SUM(B14:B19)</f>
        <v>4963.3</v>
      </c>
      <c r="C13" s="2">
        <f t="shared" ref="C13:H13" si="6">SUM(C14:C19)</f>
        <v>827.2166666666667</v>
      </c>
      <c r="D13" s="2">
        <f t="shared" si="6"/>
        <v>827.2166666666667</v>
      </c>
      <c r="E13" s="2">
        <f t="shared" si="6"/>
        <v>827.2166666666667</v>
      </c>
      <c r="F13" s="2">
        <f t="shared" si="6"/>
        <v>827.2166666666667</v>
      </c>
      <c r="G13" s="2">
        <f t="shared" si="6"/>
        <v>827.2166666666667</v>
      </c>
      <c r="H13" s="2">
        <f t="shared" si="6"/>
        <v>827.2166666666667</v>
      </c>
    </row>
    <row r="14" spans="1:8" x14ac:dyDescent="0.25">
      <c r="A14" s="17" t="s">
        <v>21</v>
      </c>
      <c r="B14" s="20">
        <v>300</v>
      </c>
      <c r="C14" s="10">
        <f>$B14/6</f>
        <v>50</v>
      </c>
      <c r="D14" s="10">
        <f t="shared" ref="D14:H14" si="7">$B14/6</f>
        <v>50</v>
      </c>
      <c r="E14" s="10">
        <f t="shared" si="7"/>
        <v>50</v>
      </c>
      <c r="F14" s="10">
        <f t="shared" si="7"/>
        <v>50</v>
      </c>
      <c r="G14" s="10">
        <f t="shared" si="7"/>
        <v>50</v>
      </c>
      <c r="H14" s="10">
        <f t="shared" si="7"/>
        <v>50</v>
      </c>
    </row>
    <row r="15" spans="1:8" ht="30" x14ac:dyDescent="0.25">
      <c r="A15" s="17" t="s">
        <v>22</v>
      </c>
      <c r="B15" s="20">
        <v>150</v>
      </c>
      <c r="C15" s="10">
        <f t="shared" ref="C15:H22" si="8">$B15/6</f>
        <v>25</v>
      </c>
      <c r="D15" s="10">
        <f t="shared" si="8"/>
        <v>25</v>
      </c>
      <c r="E15" s="10">
        <f t="shared" si="8"/>
        <v>25</v>
      </c>
      <c r="F15" s="10">
        <f t="shared" si="8"/>
        <v>25</v>
      </c>
      <c r="G15" s="10">
        <f t="shared" si="8"/>
        <v>25</v>
      </c>
      <c r="H15" s="10">
        <f t="shared" si="8"/>
        <v>25</v>
      </c>
    </row>
    <row r="16" spans="1:8" x14ac:dyDescent="0.25">
      <c r="A16" s="17" t="s">
        <v>23</v>
      </c>
      <c r="B16" s="20">
        <v>150</v>
      </c>
      <c r="C16" s="10">
        <f t="shared" si="8"/>
        <v>25</v>
      </c>
      <c r="D16" s="10">
        <f t="shared" si="8"/>
        <v>25</v>
      </c>
      <c r="E16" s="10">
        <f t="shared" si="8"/>
        <v>25</v>
      </c>
      <c r="F16" s="10">
        <f t="shared" si="8"/>
        <v>25</v>
      </c>
      <c r="G16" s="10">
        <f t="shared" si="8"/>
        <v>25</v>
      </c>
      <c r="H16" s="10">
        <f t="shared" si="8"/>
        <v>25</v>
      </c>
    </row>
    <row r="17" spans="1:8" x14ac:dyDescent="0.25">
      <c r="A17" s="17" t="s">
        <v>39</v>
      </c>
      <c r="B17" s="20">
        <v>3233.3</v>
      </c>
      <c r="C17" s="10">
        <f t="shared" si="8"/>
        <v>538.88333333333333</v>
      </c>
      <c r="D17" s="10">
        <f t="shared" si="8"/>
        <v>538.88333333333333</v>
      </c>
      <c r="E17" s="10">
        <f t="shared" si="8"/>
        <v>538.88333333333333</v>
      </c>
      <c r="F17" s="10">
        <f t="shared" si="8"/>
        <v>538.88333333333333</v>
      </c>
      <c r="G17" s="10">
        <f t="shared" si="8"/>
        <v>538.88333333333333</v>
      </c>
      <c r="H17" s="10">
        <f t="shared" si="8"/>
        <v>538.88333333333333</v>
      </c>
    </row>
    <row r="18" spans="1:8" x14ac:dyDescent="0.25">
      <c r="A18" s="17" t="s">
        <v>24</v>
      </c>
      <c r="B18" s="20">
        <v>50</v>
      </c>
      <c r="C18" s="10">
        <f t="shared" si="8"/>
        <v>8.3333333333333339</v>
      </c>
      <c r="D18" s="10">
        <f t="shared" si="8"/>
        <v>8.3333333333333339</v>
      </c>
      <c r="E18" s="10">
        <f t="shared" si="8"/>
        <v>8.3333333333333339</v>
      </c>
      <c r="F18" s="10">
        <f t="shared" si="8"/>
        <v>8.3333333333333339</v>
      </c>
      <c r="G18" s="10">
        <f t="shared" si="8"/>
        <v>8.3333333333333339</v>
      </c>
      <c r="H18" s="10">
        <f t="shared" si="8"/>
        <v>8.3333333333333339</v>
      </c>
    </row>
    <row r="19" spans="1:8" x14ac:dyDescent="0.25">
      <c r="A19" s="17" t="s">
        <v>25</v>
      </c>
      <c r="B19" s="20">
        <f>SUM(B20:B22)</f>
        <v>1080</v>
      </c>
      <c r="C19" s="10">
        <f t="shared" si="8"/>
        <v>180</v>
      </c>
      <c r="D19" s="10">
        <f t="shared" si="8"/>
        <v>180</v>
      </c>
      <c r="E19" s="10">
        <f t="shared" si="8"/>
        <v>180</v>
      </c>
      <c r="F19" s="10">
        <f t="shared" si="8"/>
        <v>180</v>
      </c>
      <c r="G19" s="10">
        <f t="shared" si="8"/>
        <v>180</v>
      </c>
      <c r="H19" s="10">
        <f t="shared" si="8"/>
        <v>180</v>
      </c>
    </row>
    <row r="20" spans="1:8" x14ac:dyDescent="0.25">
      <c r="A20" s="18" t="s">
        <v>26</v>
      </c>
      <c r="B20" s="20">
        <v>325</v>
      </c>
      <c r="C20" s="10">
        <f t="shared" si="8"/>
        <v>54.166666666666664</v>
      </c>
      <c r="D20" s="10">
        <f t="shared" si="8"/>
        <v>54.166666666666664</v>
      </c>
      <c r="E20" s="10">
        <f t="shared" si="8"/>
        <v>54.166666666666664</v>
      </c>
      <c r="F20" s="10">
        <f t="shared" si="8"/>
        <v>54.166666666666664</v>
      </c>
      <c r="G20" s="10">
        <f t="shared" si="8"/>
        <v>54.166666666666664</v>
      </c>
      <c r="H20" s="10">
        <f t="shared" si="8"/>
        <v>54.166666666666664</v>
      </c>
    </row>
    <row r="21" spans="1:8" x14ac:dyDescent="0.25">
      <c r="A21" s="18" t="s">
        <v>27</v>
      </c>
      <c r="B21" s="20">
        <v>455</v>
      </c>
      <c r="C21" s="10">
        <f t="shared" si="8"/>
        <v>75.833333333333329</v>
      </c>
      <c r="D21" s="10">
        <f t="shared" si="8"/>
        <v>75.833333333333329</v>
      </c>
      <c r="E21" s="10">
        <f t="shared" si="8"/>
        <v>75.833333333333329</v>
      </c>
      <c r="F21" s="10">
        <f t="shared" si="8"/>
        <v>75.833333333333329</v>
      </c>
      <c r="G21" s="10">
        <f t="shared" si="8"/>
        <v>75.833333333333329</v>
      </c>
      <c r="H21" s="10">
        <f t="shared" si="8"/>
        <v>75.833333333333329</v>
      </c>
    </row>
    <row r="22" spans="1:8" x14ac:dyDescent="0.25">
      <c r="A22" s="18" t="s">
        <v>28</v>
      </c>
      <c r="B22" s="20">
        <v>300</v>
      </c>
      <c r="C22" s="10">
        <f t="shared" si="8"/>
        <v>50</v>
      </c>
      <c r="D22" s="10">
        <f t="shared" si="8"/>
        <v>50</v>
      </c>
      <c r="E22" s="10">
        <f t="shared" si="8"/>
        <v>50</v>
      </c>
      <c r="F22" s="10">
        <f t="shared" si="8"/>
        <v>50</v>
      </c>
      <c r="G22" s="10">
        <f t="shared" si="8"/>
        <v>50</v>
      </c>
      <c r="H22" s="10">
        <f t="shared" si="8"/>
        <v>50</v>
      </c>
    </row>
    <row r="23" spans="1:8" x14ac:dyDescent="0.25">
      <c r="A23" s="16" t="s">
        <v>29</v>
      </c>
      <c r="B23" s="21">
        <f>SUM(B24:B28)</f>
        <v>742</v>
      </c>
      <c r="C23" s="9">
        <f t="shared" ref="C23:H23" si="9">SUM(C24:C28)</f>
        <v>123.66666666666666</v>
      </c>
      <c r="D23" s="9">
        <f t="shared" si="9"/>
        <v>123.66666666666666</v>
      </c>
      <c r="E23" s="9">
        <f t="shared" si="9"/>
        <v>123.66666666666666</v>
      </c>
      <c r="F23" s="9">
        <f t="shared" si="9"/>
        <v>123.66666666666666</v>
      </c>
      <c r="G23" s="9">
        <f t="shared" si="9"/>
        <v>123.66666666666666</v>
      </c>
      <c r="H23" s="9">
        <f t="shared" si="9"/>
        <v>123.66666666666666</v>
      </c>
    </row>
    <row r="24" spans="1:8" x14ac:dyDescent="0.25">
      <c r="A24" s="17" t="s">
        <v>30</v>
      </c>
      <c r="B24" s="20">
        <v>4</v>
      </c>
      <c r="C24" s="10">
        <f>$B24/6</f>
        <v>0.66666666666666663</v>
      </c>
      <c r="D24" s="10">
        <f t="shared" ref="D24:H24" si="10">$B24/6</f>
        <v>0.66666666666666663</v>
      </c>
      <c r="E24" s="10">
        <f t="shared" si="10"/>
        <v>0.66666666666666663</v>
      </c>
      <c r="F24" s="10">
        <f t="shared" si="10"/>
        <v>0.66666666666666663</v>
      </c>
      <c r="G24" s="10">
        <f t="shared" si="10"/>
        <v>0.66666666666666663</v>
      </c>
      <c r="H24" s="10">
        <f t="shared" si="10"/>
        <v>0.66666666666666663</v>
      </c>
    </row>
    <row r="25" spans="1:8" x14ac:dyDescent="0.25">
      <c r="A25" s="17" t="s">
        <v>31</v>
      </c>
      <c r="B25" s="20">
        <v>208</v>
      </c>
      <c r="C25" s="10">
        <f t="shared" ref="C25:H32" si="11">$B25/6</f>
        <v>34.666666666666664</v>
      </c>
      <c r="D25" s="10">
        <f t="shared" si="11"/>
        <v>34.666666666666664</v>
      </c>
      <c r="E25" s="10">
        <f t="shared" si="11"/>
        <v>34.666666666666664</v>
      </c>
      <c r="F25" s="10">
        <f t="shared" si="11"/>
        <v>34.666666666666664</v>
      </c>
      <c r="G25" s="10">
        <f t="shared" si="11"/>
        <v>34.666666666666664</v>
      </c>
      <c r="H25" s="10">
        <f t="shared" si="11"/>
        <v>34.666666666666664</v>
      </c>
    </row>
    <row r="26" spans="1:8" x14ac:dyDescent="0.25">
      <c r="A26" s="17" t="s">
        <v>32</v>
      </c>
      <c r="B26" s="20">
        <v>170</v>
      </c>
      <c r="C26" s="10">
        <f t="shared" si="11"/>
        <v>28.333333333333332</v>
      </c>
      <c r="D26" s="10">
        <f t="shared" si="11"/>
        <v>28.333333333333332</v>
      </c>
      <c r="E26" s="10">
        <f t="shared" si="11"/>
        <v>28.333333333333332</v>
      </c>
      <c r="F26" s="10">
        <f t="shared" si="11"/>
        <v>28.333333333333332</v>
      </c>
      <c r="G26" s="10">
        <f t="shared" si="11"/>
        <v>28.333333333333332</v>
      </c>
      <c r="H26" s="10">
        <f t="shared" si="11"/>
        <v>28.333333333333332</v>
      </c>
    </row>
    <row r="27" spans="1:8" x14ac:dyDescent="0.25">
      <c r="A27" s="17" t="s">
        <v>33</v>
      </c>
      <c r="B27" s="20">
        <v>160</v>
      </c>
      <c r="C27" s="10">
        <f t="shared" si="11"/>
        <v>26.666666666666668</v>
      </c>
      <c r="D27" s="10">
        <f t="shared" si="11"/>
        <v>26.666666666666668</v>
      </c>
      <c r="E27" s="10">
        <f t="shared" si="11"/>
        <v>26.666666666666668</v>
      </c>
      <c r="F27" s="10">
        <f t="shared" si="11"/>
        <v>26.666666666666668</v>
      </c>
      <c r="G27" s="10">
        <f t="shared" si="11"/>
        <v>26.666666666666668</v>
      </c>
      <c r="H27" s="10">
        <f t="shared" si="11"/>
        <v>26.666666666666668</v>
      </c>
    </row>
    <row r="28" spans="1:8" x14ac:dyDescent="0.25">
      <c r="A28" s="17" t="s">
        <v>34</v>
      </c>
      <c r="B28" s="20">
        <v>200</v>
      </c>
      <c r="C28" s="10">
        <f t="shared" si="11"/>
        <v>33.333333333333336</v>
      </c>
      <c r="D28" s="10">
        <f t="shared" si="11"/>
        <v>33.333333333333336</v>
      </c>
      <c r="E28" s="10">
        <f t="shared" si="11"/>
        <v>33.333333333333336</v>
      </c>
      <c r="F28" s="10">
        <f t="shared" si="11"/>
        <v>33.333333333333336</v>
      </c>
      <c r="G28" s="10">
        <f t="shared" si="11"/>
        <v>33.333333333333336</v>
      </c>
      <c r="H28" s="10">
        <f t="shared" si="11"/>
        <v>33.333333333333336</v>
      </c>
    </row>
    <row r="29" spans="1:8" x14ac:dyDescent="0.25">
      <c r="A29" s="16" t="s">
        <v>35</v>
      </c>
      <c r="B29" s="20">
        <f>SUM(B30:B32)</f>
        <v>2550</v>
      </c>
      <c r="C29" s="10">
        <f t="shared" si="11"/>
        <v>425</v>
      </c>
      <c r="D29" s="10">
        <f t="shared" si="11"/>
        <v>425</v>
      </c>
      <c r="E29" s="10">
        <f t="shared" si="11"/>
        <v>425</v>
      </c>
      <c r="F29" s="10">
        <f t="shared" si="11"/>
        <v>425</v>
      </c>
      <c r="G29" s="10">
        <f t="shared" si="11"/>
        <v>425</v>
      </c>
      <c r="H29" s="10">
        <f t="shared" si="11"/>
        <v>425</v>
      </c>
    </row>
    <row r="30" spans="1:8" x14ac:dyDescent="0.25">
      <c r="A30" s="17" t="s">
        <v>36</v>
      </c>
      <c r="B30" s="20">
        <v>2100</v>
      </c>
      <c r="C30" s="10">
        <f t="shared" si="11"/>
        <v>350</v>
      </c>
      <c r="D30" s="10">
        <f t="shared" si="11"/>
        <v>350</v>
      </c>
      <c r="E30" s="10">
        <f t="shared" si="11"/>
        <v>350</v>
      </c>
      <c r="F30" s="10">
        <f t="shared" si="11"/>
        <v>350</v>
      </c>
      <c r="G30" s="10">
        <f t="shared" si="11"/>
        <v>350</v>
      </c>
      <c r="H30" s="10">
        <f t="shared" si="11"/>
        <v>350</v>
      </c>
    </row>
    <row r="31" spans="1:8" x14ac:dyDescent="0.25">
      <c r="A31" s="17" t="s">
        <v>37</v>
      </c>
      <c r="B31" s="20">
        <v>400</v>
      </c>
      <c r="C31" s="10">
        <f t="shared" si="11"/>
        <v>66.666666666666671</v>
      </c>
      <c r="D31" s="10">
        <f t="shared" si="11"/>
        <v>66.666666666666671</v>
      </c>
      <c r="E31" s="10">
        <f t="shared" si="11"/>
        <v>66.666666666666671</v>
      </c>
      <c r="F31" s="10">
        <f t="shared" si="11"/>
        <v>66.666666666666671</v>
      </c>
      <c r="G31" s="10">
        <f t="shared" si="11"/>
        <v>66.666666666666671</v>
      </c>
      <c r="H31" s="10">
        <f t="shared" si="11"/>
        <v>66.666666666666671</v>
      </c>
    </row>
    <row r="32" spans="1:8" x14ac:dyDescent="0.25">
      <c r="A32" s="13" t="s">
        <v>38</v>
      </c>
      <c r="B32" s="22">
        <v>50</v>
      </c>
      <c r="C32" s="10">
        <f t="shared" si="11"/>
        <v>8.3333333333333339</v>
      </c>
      <c r="D32" s="10">
        <f t="shared" si="11"/>
        <v>8.3333333333333339</v>
      </c>
      <c r="E32" s="10">
        <f t="shared" si="11"/>
        <v>8.3333333333333339</v>
      </c>
      <c r="F32" s="10">
        <f t="shared" si="11"/>
        <v>8.3333333333333339</v>
      </c>
      <c r="G32" s="10">
        <f t="shared" si="11"/>
        <v>8.3333333333333339</v>
      </c>
      <c r="H32" s="10">
        <f t="shared" si="11"/>
        <v>8.3333333333333339</v>
      </c>
    </row>
    <row r="33" spans="1:9" x14ac:dyDescent="0.25">
      <c r="A33" s="26" t="s">
        <v>5</v>
      </c>
      <c r="B33" s="27"/>
      <c r="C33" s="3">
        <v>25.2</v>
      </c>
      <c r="D33" s="3">
        <v>28.8</v>
      </c>
      <c r="E33" s="3">
        <v>30</v>
      </c>
      <c r="F33" s="3">
        <v>30</v>
      </c>
      <c r="G33" s="3">
        <v>30</v>
      </c>
      <c r="H33" s="3">
        <v>30</v>
      </c>
    </row>
    <row r="34" spans="1:9" x14ac:dyDescent="0.25">
      <c r="A34" s="26" t="s">
        <v>6</v>
      </c>
      <c r="B34" s="27"/>
      <c r="C34" s="3">
        <v>250</v>
      </c>
      <c r="D34" s="3">
        <v>250</v>
      </c>
      <c r="E34" s="3">
        <v>250</v>
      </c>
      <c r="F34" s="3">
        <v>250</v>
      </c>
      <c r="G34" s="3">
        <v>250</v>
      </c>
      <c r="H34" s="3">
        <v>250</v>
      </c>
    </row>
    <row r="35" spans="1:9" x14ac:dyDescent="0.25">
      <c r="A35" s="26" t="s">
        <v>7</v>
      </c>
      <c r="B35" s="27"/>
      <c r="C35" s="3">
        <f>C33*C34</f>
        <v>6300</v>
      </c>
      <c r="D35" s="3">
        <f t="shared" ref="D35:H35" si="12">D33*D34</f>
        <v>7200</v>
      </c>
      <c r="E35" s="3">
        <f t="shared" si="12"/>
        <v>7500</v>
      </c>
      <c r="F35" s="3">
        <f t="shared" si="12"/>
        <v>7500</v>
      </c>
      <c r="G35" s="3">
        <f t="shared" si="12"/>
        <v>7500</v>
      </c>
      <c r="H35" s="3">
        <f t="shared" si="12"/>
        <v>7500</v>
      </c>
    </row>
    <row r="36" spans="1:9" x14ac:dyDescent="0.25">
      <c r="A36" s="4" t="s">
        <v>43</v>
      </c>
      <c r="B36" s="12">
        <f>B12*3/4</f>
        <v>6191.4749999999995</v>
      </c>
      <c r="D36" s="3">
        <v>0</v>
      </c>
      <c r="E36" s="3">
        <v>0</v>
      </c>
      <c r="F36" s="1">
        <v>0</v>
      </c>
      <c r="G36" s="11">
        <v>0</v>
      </c>
      <c r="H36" s="11">
        <v>0</v>
      </c>
    </row>
    <row r="37" spans="1:9" x14ac:dyDescent="0.25">
      <c r="A37" s="26" t="s">
        <v>11</v>
      </c>
      <c r="B37" s="27"/>
      <c r="C37" s="2">
        <f>C35+C36-C4</f>
        <v>321.97666666666646</v>
      </c>
      <c r="D37" s="2">
        <f>D35+D36-D4</f>
        <v>730.11666666666679</v>
      </c>
      <c r="E37" s="2">
        <f t="shared" ref="E37:H37" si="13">E35+E36-E4</f>
        <v>1030.1166666666668</v>
      </c>
      <c r="F37" s="2">
        <f t="shared" si="13"/>
        <v>1030.1166666666668</v>
      </c>
      <c r="G37" s="2">
        <f t="shared" si="13"/>
        <v>1030.1166666666668</v>
      </c>
      <c r="H37" s="2">
        <f t="shared" si="13"/>
        <v>1030.1166666666668</v>
      </c>
    </row>
    <row r="38" spans="1:9" x14ac:dyDescent="0.25">
      <c r="A38" s="24" t="s">
        <v>13</v>
      </c>
      <c r="B38" s="25"/>
      <c r="C38" s="3">
        <f>C37*6%</f>
        <v>19.318599999999986</v>
      </c>
      <c r="D38" s="3">
        <f t="shared" ref="D38:H38" si="14">D37*6%</f>
        <v>43.807000000000002</v>
      </c>
      <c r="E38" s="3">
        <f t="shared" si="14"/>
        <v>61.807000000000002</v>
      </c>
      <c r="F38" s="3">
        <f t="shared" si="14"/>
        <v>61.807000000000002</v>
      </c>
      <c r="G38" s="3">
        <f t="shared" si="14"/>
        <v>61.807000000000002</v>
      </c>
      <c r="H38" s="3">
        <f t="shared" si="14"/>
        <v>61.807000000000002</v>
      </c>
    </row>
    <row r="39" spans="1:9" x14ac:dyDescent="0.25">
      <c r="A39" s="24" t="s">
        <v>12</v>
      </c>
      <c r="B39" s="25"/>
      <c r="C39" s="8">
        <v>29.353999999999999</v>
      </c>
      <c r="D39" s="8">
        <v>29.3</v>
      </c>
      <c r="E39" s="8">
        <v>32</v>
      </c>
      <c r="F39" s="8">
        <v>32</v>
      </c>
      <c r="G39" s="8">
        <v>32</v>
      </c>
      <c r="H39" s="8">
        <v>32</v>
      </c>
    </row>
    <row r="40" spans="1:9" x14ac:dyDescent="0.25">
      <c r="A40" s="26" t="s">
        <v>45</v>
      </c>
      <c r="B40" s="27"/>
      <c r="C40" s="3">
        <f>C37-C38-C39</f>
        <v>273.30406666666647</v>
      </c>
      <c r="D40" s="3">
        <f>C40+D37-D38-D39</f>
        <v>930.31373333333329</v>
      </c>
      <c r="E40" s="3">
        <f>D40+E37-E38-E39</f>
        <v>1866.6234000000002</v>
      </c>
      <c r="F40" s="3">
        <f t="shared" ref="F40:H40" si="15">E40+F37-F38-F39</f>
        <v>2802.9330666666674</v>
      </c>
      <c r="G40" s="3">
        <f t="shared" si="15"/>
        <v>3739.2427333333344</v>
      </c>
      <c r="H40" s="3">
        <f t="shared" si="15"/>
        <v>4675.5524000000014</v>
      </c>
    </row>
    <row r="41" spans="1:9" x14ac:dyDescent="0.25">
      <c r="A41" s="26" t="s">
        <v>46</v>
      </c>
      <c r="B41" s="27"/>
      <c r="C41" s="7">
        <f>C37/C4</f>
        <v>5.3860055191041374E-2</v>
      </c>
      <c r="D41" s="7">
        <f t="shared" ref="D41:H41" si="16">D37/D4</f>
        <v>0.11284850576903759</v>
      </c>
      <c r="E41" s="7">
        <f t="shared" si="16"/>
        <v>0.15921719350941416</v>
      </c>
      <c r="F41" s="7">
        <f t="shared" si="16"/>
        <v>0.15921719350941416</v>
      </c>
      <c r="G41" s="7">
        <f t="shared" si="16"/>
        <v>0.15921719350941416</v>
      </c>
      <c r="H41" s="7">
        <f t="shared" si="16"/>
        <v>0.15921719350941416</v>
      </c>
      <c r="I41" s="14"/>
    </row>
    <row r="43" spans="1:9" x14ac:dyDescent="0.25">
      <c r="A43" s="23" t="s">
        <v>47</v>
      </c>
    </row>
  </sheetData>
  <mergeCells count="18">
    <mergeCell ref="A41:B41"/>
    <mergeCell ref="A8:B8"/>
    <mergeCell ref="A9:B9"/>
    <mergeCell ref="A10:B10"/>
    <mergeCell ref="A11:B11"/>
    <mergeCell ref="A33:B33"/>
    <mergeCell ref="A34:B34"/>
    <mergeCell ref="A35:B35"/>
    <mergeCell ref="A37:B37"/>
    <mergeCell ref="A38:B38"/>
    <mergeCell ref="A39:B39"/>
    <mergeCell ref="A40:B40"/>
    <mergeCell ref="A7:B7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Свиноферма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2018-07-05T04:39:53Z</cp:lastPrinted>
  <dcterms:created xsi:type="dcterms:W3CDTF">2018-06-22T02:35:59Z</dcterms:created>
  <dcterms:modified xsi:type="dcterms:W3CDTF">2018-08-17T04:51:38Z</dcterms:modified>
</cp:coreProperties>
</file>